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G:\Mon Drive\Communication\Site internet\DOCS\"/>
    </mc:Choice>
  </mc:AlternateContent>
  <xr:revisionPtr revIDLastSave="0" documentId="13_ncr:1_{9AE36AD0-9E6A-40AE-A552-8388CD77DDF4}" xr6:coauthVersionLast="47" xr6:coauthVersionMax="47" xr10:uidLastSave="{00000000-0000-0000-0000-000000000000}"/>
  <bookViews>
    <workbookView xWindow="1860" yWindow="1860" windowWidth="13550" windowHeight="11620" xr2:uid="{00000000-000D-0000-FFFF-FFFF00000000}"/>
  </bookViews>
  <sheets>
    <sheet name="C150" sheetId="21" r:id="rId1"/>
  </sheets>
  <definedNames>
    <definedName name="Conso_ex">#REF!</definedName>
    <definedName name="Fb_ex">#REF!</definedName>
    <definedName name="Vpex">#REF!</definedName>
    <definedName name="_xlnm.Print_Area" localSheetId="0">'C150'!$A$1:$F$55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21" l="1"/>
  <c r="C12" i="21"/>
  <c r="C16" i="21" s="1"/>
  <c r="E10" i="21"/>
  <c r="E11" i="21"/>
  <c r="E8" i="21"/>
  <c r="E7" i="21"/>
  <c r="C19" i="21" l="1"/>
  <c r="B21" i="21"/>
  <c r="C18" i="21"/>
  <c r="E12" i="21"/>
  <c r="E16" i="21" s="1"/>
  <c r="D16" i="21" s="1"/>
  <c r="D18" i="21" s="1"/>
  <c r="D81" i="21"/>
  <c r="D80" i="21"/>
  <c r="E18" i="21" l="1"/>
  <c r="C81" i="21"/>
  <c r="C80" i="21"/>
  <c r="D19" i="21"/>
  <c r="E19" i="21" s="1"/>
</calcChain>
</file>

<file path=xl/sharedStrings.xml><?xml version="1.0" encoding="utf-8"?>
<sst xmlns="http://schemas.openxmlformats.org/spreadsheetml/2006/main" count="31" uniqueCount="26">
  <si>
    <t>Masse et centrage</t>
  </si>
  <si>
    <t>CESSNA C150 F-BVXC</t>
  </si>
  <si>
    <t xml:space="preserve"> </t>
  </si>
  <si>
    <t>Masse (kg)</t>
  </si>
  <si>
    <t>Bras de levier (m)</t>
  </si>
  <si>
    <t>Moment (m x kg)</t>
  </si>
  <si>
    <t>Avion vide</t>
  </si>
  <si>
    <t>CDB</t>
  </si>
  <si>
    <t>Co Pilote</t>
  </si>
  <si>
    <t>Bagagge avant</t>
  </si>
  <si>
    <t>Baggage arrière</t>
  </si>
  <si>
    <t>Carburant</t>
  </si>
  <si>
    <t>Carburant (2x75 litres)</t>
  </si>
  <si>
    <t>Max 144 litres - densité 0,72 kg/l</t>
  </si>
  <si>
    <t>Total</t>
  </si>
  <si>
    <t>Masse avec carburant</t>
  </si>
  <si>
    <t>Masse sans carburant</t>
  </si>
  <si>
    <t>Génération de l'abaque</t>
  </si>
  <si>
    <t>Moment</t>
  </si>
  <si>
    <t xml:space="preserve">Masse </t>
  </si>
  <si>
    <t>Graphe</t>
  </si>
  <si>
    <t>utilitaire</t>
  </si>
  <si>
    <t>normal</t>
  </si>
  <si>
    <t>avec carb.</t>
  </si>
  <si>
    <t>sans carb.</t>
  </si>
  <si>
    <t>Entrer la quantité d'essence en litres directement dans la cellule "Essence (,72) X"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</si>
</sst>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General\ &quot;litres&quot;"/>
    <numFmt numFmtId="166" formatCode="&quot;Masse maxi autorisée : &quot;0&quot; kg&quot;"/>
  </numFmts>
  <fonts count="5" x14ac:knownFonts="1">
    <font>
      <sz val="10"/>
      <name val="Arial"/>
    </font>
    <font>
      <sz val="10"/>
      <name val="Calibri"/>
      <family val="2"/>
      <scheme val="minor"/>
    </font>
    <font>
      <sz val="24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2" borderId="0" xfId="0" applyNumberFormat="1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/>
    <xf numFmtId="0" fontId="3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/>
    <xf numFmtId="164" fontId="1" fillId="0" borderId="0" xfId="0" applyNumberFormat="1" applyFont="1" applyAlignment="1">
      <alignment horizontal="left" vertical="center"/>
    </xf>
    <xf numFmtId="1" fontId="1" fillId="5" borderId="1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66" fontId="3" fillId="0" borderId="0" xfId="0" applyNumberFormat="1" applyFont="1" applyAlignment="1">
      <alignment horizontal="left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65" fontId="1" fillId="4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Limite de centrage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6.9344153947833567E-2"/>
          <c:y val="6.6664931391560489E-2"/>
          <c:w val="0.90141054439020973"/>
          <c:h val="0.84897646443381636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1.1953844947118385E-2"/>
                  <c:y val="-2.68090088408839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979-44E6-AA0A-92EA97D9901C}"/>
                </c:ext>
              </c:extLst>
            </c:dLbl>
            <c:dLbl>
              <c:idx val="1"/>
              <c:layout>
                <c:manualLayout>
                  <c:x val="1.5543588174481307E-2"/>
                  <c:y val="-1.28125957431803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979-44E6-AA0A-92EA97D9901C}"/>
                </c:ext>
              </c:extLst>
            </c:dLbl>
            <c:dLbl>
              <c:idx val="2"/>
              <c:layout>
                <c:manualLayout>
                  <c:x val="-6.515683761516354E-2"/>
                  <c:y val="-3.6521591925991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7B9-47D8-995E-9F146306BFD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7B9-47D8-995E-9F146306BFD2}"/>
                </c:ext>
              </c:extLst>
            </c:dLbl>
            <c:dLbl>
              <c:idx val="6"/>
              <c:layout>
                <c:manualLayout>
                  <c:x val="1.3748716560799863E-2"/>
                  <c:y val="-2.96431906531879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979-44E6-AA0A-92EA97D9901C}"/>
                </c:ext>
              </c:extLst>
            </c:dLbl>
            <c:dLbl>
              <c:idx val="7"/>
              <c:layout>
                <c:manualLayout>
                  <c:x val="8.36410171975553E-3"/>
                  <c:y val="-3.37383165578136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7B9-47D8-995E-9F146306BFD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'C150'!$C$72:$C$79</c:f>
              <c:numCache>
                <c:formatCode>0.00</c:formatCode>
                <c:ptCount val="8"/>
                <c:pt idx="0">
                  <c:v>0.8</c:v>
                </c:pt>
                <c:pt idx="1">
                  <c:v>0.8</c:v>
                </c:pt>
                <c:pt idx="2">
                  <c:v>0.83499999999999996</c:v>
                </c:pt>
                <c:pt idx="3">
                  <c:v>0.95199999999999996</c:v>
                </c:pt>
                <c:pt idx="6">
                  <c:v>0.95199999999999996</c:v>
                </c:pt>
                <c:pt idx="7">
                  <c:v>0.95199999999999996</c:v>
                </c:pt>
              </c:numCache>
            </c:numRef>
          </c:xVal>
          <c:yVal>
            <c:numRef>
              <c:f>'C150'!$D$72:$D$79</c:f>
              <c:numCache>
                <c:formatCode>0</c:formatCode>
                <c:ptCount val="8"/>
                <c:pt idx="0">
                  <c:v>521</c:v>
                </c:pt>
                <c:pt idx="1">
                  <c:v>581</c:v>
                </c:pt>
                <c:pt idx="2">
                  <c:v>726</c:v>
                </c:pt>
                <c:pt idx="3">
                  <c:v>726</c:v>
                </c:pt>
                <c:pt idx="4">
                  <c:v>726</c:v>
                </c:pt>
                <c:pt idx="5">
                  <c:v>521</c:v>
                </c:pt>
                <c:pt idx="6">
                  <c:v>521</c:v>
                </c:pt>
                <c:pt idx="7">
                  <c:v>726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979-44E6-AA0A-92EA97D9901C}"/>
            </c:ext>
          </c:extLst>
        </c:ser>
        <c:ser>
          <c:idx val="1"/>
          <c:order val="1"/>
          <c:tx>
            <c:v>Courbe</c:v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7.6819091780830628E-3"/>
                  <c:y val="-1.0043175237129359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Masse avec carburant : </a:t>
                    </a:r>
                    <a:fld id="{C5D6F213-C15B-421C-ABC9-F7098BF2F8C6}" type="YVALUE">
                      <a:rPr lang="en-US"/>
                      <a:pPr>
                        <a:defRPr/>
                      </a:pPr>
                      <a:t>[VALEUR Y]</a:t>
                    </a:fld>
                    <a:r>
                      <a:rPr lang="en-US"/>
                      <a:t> kg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212184210358952"/>
                      <c:h val="3.7894921323088956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E979-44E6-AA0A-92EA97D9901C}"/>
                </c:ext>
              </c:extLst>
            </c:dLbl>
            <c:dLbl>
              <c:idx val="1"/>
              <c:layout>
                <c:manualLayout>
                  <c:x val="1.3371722857689934E-2"/>
                  <c:y val="4.8029368428565613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Masse sans</a:t>
                    </a:r>
                    <a:r>
                      <a:rPr lang="en-US" baseline="0"/>
                      <a:t> carburant : </a:t>
                    </a:r>
                    <a:fld id="{229EB697-FA2E-474E-BDF1-E67F520FA397}" type="YVALUE">
                      <a:rPr lang="en-US" baseline="0"/>
                      <a:pPr>
                        <a:defRPr/>
                      </a:pPr>
                      <a:t>[VALEUR Y]</a:t>
                    </a:fld>
                    <a:r>
                      <a:rPr lang="en-US" baseline="0"/>
                      <a:t> kg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dLblPos val="r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569620172660992"/>
                      <c:h val="4.738644826688081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E979-44E6-AA0A-92EA97D990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'C150'!$C$80:$C$81</c:f>
              <c:numCache>
                <c:formatCode>0.00</c:formatCode>
                <c:ptCount val="2"/>
                <c:pt idx="0">
                  <c:v>0.84799999999999998</c:v>
                </c:pt>
                <c:pt idx="1">
                  <c:v>0.84799999999999998</c:v>
                </c:pt>
              </c:numCache>
            </c:numRef>
          </c:xVal>
          <c:yVal>
            <c:numRef>
              <c:f>'C150'!$D$80:$D$81</c:f>
              <c:numCache>
                <c:formatCode>0</c:formatCode>
                <c:ptCount val="2"/>
                <c:pt idx="0">
                  <c:v>521</c:v>
                </c:pt>
                <c:pt idx="1">
                  <c:v>521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979-44E6-AA0A-92EA97D9901C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1872171807"/>
        <c:axId val="1872184287"/>
      </c:scatterChart>
      <c:valAx>
        <c:axId val="1872171807"/>
        <c:scaling>
          <c:orientation val="minMax"/>
          <c:max val="0.97"/>
          <c:min val="0.7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Bras de levier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72184287"/>
        <c:crossesAt val="521"/>
        <c:crossBetween val="midCat"/>
        <c:majorUnit val="1.0000000000000002E-2"/>
      </c:valAx>
      <c:valAx>
        <c:axId val="1872184287"/>
        <c:scaling>
          <c:orientation val="minMax"/>
          <c:max val="781"/>
          <c:min val="52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Masse (kg)</a:t>
                </a:r>
              </a:p>
            </c:rich>
          </c:tx>
          <c:layout>
            <c:manualLayout>
              <c:xMode val="edge"/>
              <c:yMode val="edge"/>
              <c:x val="6.8048889157002563E-4"/>
              <c:y val="0.445384026547870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72171807"/>
        <c:crosses val="autoZero"/>
        <c:crossBetween val="midCat"/>
        <c:majorUnit val="10"/>
        <c:minorUnit val="1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36284</xdr:colOff>
      <xdr:row>21</xdr:row>
      <xdr:rowOff>155727</xdr:rowOff>
    </xdr:from>
    <xdr:to>
      <xdr:col>5</xdr:col>
      <xdr:colOff>380999</xdr:colOff>
      <xdr:row>54</xdr:row>
      <xdr:rowOff>119440</xdr:rowOff>
    </xdr:to>
    <xdr:graphicFrame macro="">
      <xdr:nvGraphicFramePr>
        <xdr:cNvPr id="14" name="Graphique 13">
          <a:extLst>
            <a:ext uri="{FF2B5EF4-FFF2-40B4-BE49-F238E27FC236}">
              <a16:creationId xmlns:a16="http://schemas.microsoft.com/office/drawing/2014/main" id="{035A6BA6-7295-A9C8-B345-51F3F3B607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491369</xdr:colOff>
      <xdr:row>0</xdr:row>
      <xdr:rowOff>362857</xdr:rowOff>
    </xdr:from>
    <xdr:to>
      <xdr:col>4</xdr:col>
      <xdr:colOff>961478</xdr:colOff>
      <xdr:row>2</xdr:row>
      <xdr:rowOff>2326</xdr:rowOff>
    </xdr:to>
    <xdr:pic macro="[0]!Impression">
      <xdr:nvPicPr>
        <xdr:cNvPr id="3" name="Image 2">
          <a:extLst>
            <a:ext uri="{FF2B5EF4-FFF2-40B4-BE49-F238E27FC236}">
              <a16:creationId xmlns:a16="http://schemas.microsoft.com/office/drawing/2014/main" id="{0E5C5536-5CA0-548F-4627-951A15135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3512" y="362857"/>
          <a:ext cx="470109" cy="470109"/>
        </a:xfrm>
        <a:prstGeom prst="rect">
          <a:avLst/>
        </a:prstGeom>
      </xdr:spPr>
    </xdr:pic>
    <xdr:clientData fPrintsWithSheet="0"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0.21477</cdr:x>
      <cdr:y>0.27437</cdr:y>
    </cdr:from>
    <cdr:to>
      <cdr:x>0.2397</cdr:x>
      <cdr:y>0.64053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07710105-D52A-3F1C-D795-4E86541AE243}"/>
            </a:ext>
          </a:extLst>
        </cdr:cNvPr>
        <cdr:cNvSpPr txBox="1"/>
      </cdr:nvSpPr>
      <cdr:spPr>
        <a:xfrm xmlns:a="http://schemas.openxmlformats.org/drawingml/2006/main" rot="17652802">
          <a:off x="607325" y="2405958"/>
          <a:ext cx="1996263" cy="1760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fr-FR" sz="1100"/>
            <a:t>Limite de centrage</a:t>
          </a:r>
          <a:r>
            <a:rPr lang="fr-FR" sz="1100" baseline="0"/>
            <a:t> avant</a:t>
          </a:r>
          <a:endParaRPr lang="fr-FR" sz="1100"/>
        </a:p>
      </cdr:txBody>
    </cdr:sp>
  </cdr:relSizeAnchor>
  <cdr:relSizeAnchor xmlns:cdr="http://schemas.openxmlformats.org/drawingml/2006/chartDrawing">
    <cdr:from>
      <cdr:x>0.90178</cdr:x>
      <cdr:y>0.41522</cdr:y>
    </cdr:from>
    <cdr:to>
      <cdr:x>0.92537</cdr:x>
      <cdr:y>0.78906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730B7E83-0301-FC64-12E8-3D1504C95B0F}"/>
            </a:ext>
          </a:extLst>
        </cdr:cNvPr>
        <cdr:cNvSpPr txBox="1"/>
      </cdr:nvSpPr>
      <cdr:spPr>
        <a:xfrm xmlns:a="http://schemas.openxmlformats.org/drawingml/2006/main" rot="5400000">
          <a:off x="5435453" y="3199493"/>
          <a:ext cx="2038148" cy="1666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fr-FR" sz="1100"/>
            <a:t>Limite de centrage arrière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B1:K83"/>
  <sheetViews>
    <sheetView showGridLines="0" tabSelected="1" view="pageBreakPreview" zoomScale="84" zoomScaleNormal="100" zoomScaleSheetLayoutView="84" zoomScalePageLayoutView="70" workbookViewId="0">
      <selection activeCell="C8" sqref="C8"/>
    </sheetView>
  </sheetViews>
  <sheetFormatPr baseColWidth="10" defaultColWidth="10.81640625" defaultRowHeight="13" x14ac:dyDescent="0.3"/>
  <cols>
    <col min="1" max="1" width="5.81640625" style="1" customWidth="1"/>
    <col min="2" max="2" width="31.54296875" style="1" customWidth="1"/>
    <col min="3" max="5" width="19.54296875" style="1" customWidth="1"/>
    <col min="6" max="6" width="6" style="1" customWidth="1"/>
    <col min="7" max="7" width="10.81640625" style="1" customWidth="1"/>
    <col min="8" max="8" width="21.54296875" style="1" customWidth="1"/>
    <col min="9" max="16384" width="10.81640625" style="1"/>
  </cols>
  <sheetData>
    <row r="1" spans="2:11" ht="37" customHeight="1" x14ac:dyDescent="0.3">
      <c r="B1" s="24" t="s">
        <v>0</v>
      </c>
      <c r="C1" s="24"/>
      <c r="D1" s="24"/>
      <c r="E1" s="24"/>
    </row>
    <row r="2" spans="2:11" ht="29.15" customHeight="1" x14ac:dyDescent="0.3">
      <c r="B2" s="24" t="s">
        <v>1</v>
      </c>
      <c r="C2" s="24"/>
      <c r="D2" s="24"/>
      <c r="E2" s="24"/>
    </row>
    <row r="3" spans="2:11" ht="13" customHeight="1" x14ac:dyDescent="0.3">
      <c r="C3" s="1" t="s">
        <v>2</v>
      </c>
      <c r="E3" s="6"/>
    </row>
    <row r="4" spans="2:11" ht="13" customHeight="1" x14ac:dyDescent="0.3">
      <c r="B4" s="21">
        <v>726</v>
      </c>
      <c r="E4" s="6"/>
    </row>
    <row r="5" spans="2:11" ht="13" customHeight="1" x14ac:dyDescent="0.3">
      <c r="K5" s="9"/>
    </row>
    <row r="6" spans="2:11" ht="18" customHeight="1" x14ac:dyDescent="0.3">
      <c r="C6" s="13" t="s">
        <v>3</v>
      </c>
      <c r="D6" s="13" t="s">
        <v>4</v>
      </c>
      <c r="E6" s="13" t="s">
        <v>5</v>
      </c>
    </row>
    <row r="7" spans="2:11" ht="13" customHeight="1" x14ac:dyDescent="0.3">
      <c r="B7" s="15" t="s">
        <v>6</v>
      </c>
      <c r="C7" s="20">
        <v>521</v>
      </c>
      <c r="D7" s="19">
        <v>0.84799999999999998</v>
      </c>
      <c r="E7" s="19">
        <f>D7*C7</f>
        <v>441.80799999999999</v>
      </c>
    </row>
    <row r="8" spans="2:11" ht="13" customHeight="1" x14ac:dyDescent="0.3">
      <c r="B8" s="15" t="s">
        <v>7</v>
      </c>
      <c r="C8" s="22"/>
      <c r="D8" s="19">
        <v>0.99</v>
      </c>
      <c r="E8" s="19">
        <f>D8*C8</f>
        <v>0</v>
      </c>
    </row>
    <row r="9" spans="2:11" ht="13" customHeight="1" x14ac:dyDescent="0.3">
      <c r="B9" s="15" t="s">
        <v>8</v>
      </c>
      <c r="C9" s="22"/>
      <c r="D9" s="19">
        <v>0.99</v>
      </c>
      <c r="E9" s="19">
        <f>D9*C9</f>
        <v>0</v>
      </c>
    </row>
    <row r="10" spans="2:11" ht="13" customHeight="1" x14ac:dyDescent="0.3">
      <c r="B10" s="15" t="s">
        <v>9</v>
      </c>
      <c r="C10" s="22"/>
      <c r="D10" s="19">
        <v>0.99</v>
      </c>
      <c r="E10" s="19">
        <f t="shared" ref="E10:E11" si="0">D10*C10</f>
        <v>0</v>
      </c>
    </row>
    <row r="11" spans="2:11" ht="13" customHeight="1" x14ac:dyDescent="0.3">
      <c r="B11" s="15" t="s">
        <v>10</v>
      </c>
      <c r="C11" s="22"/>
      <c r="D11" s="19">
        <v>2.13</v>
      </c>
      <c r="E11" s="19">
        <f t="shared" si="0"/>
        <v>0</v>
      </c>
    </row>
    <row r="12" spans="2:11" ht="13" customHeight="1" x14ac:dyDescent="0.3">
      <c r="B12" s="15" t="s">
        <v>11</v>
      </c>
      <c r="C12" s="18">
        <f>C14*0.72</f>
        <v>0</v>
      </c>
      <c r="D12" s="19">
        <v>1.07</v>
      </c>
      <c r="E12" s="19">
        <f>D12*C12</f>
        <v>0</v>
      </c>
    </row>
    <row r="13" spans="2:11" ht="13" customHeight="1" x14ac:dyDescent="0.3">
      <c r="B13" s="16"/>
      <c r="C13" s="6"/>
      <c r="D13" s="10"/>
      <c r="E13" s="10"/>
    </row>
    <row r="14" spans="2:11" ht="13" customHeight="1" x14ac:dyDescent="0.3">
      <c r="B14" s="15" t="s">
        <v>12</v>
      </c>
      <c r="C14" s="23"/>
      <c r="D14" s="17" t="s">
        <v>13</v>
      </c>
      <c r="E14" s="10"/>
    </row>
    <row r="15" spans="2:11" ht="13" customHeight="1" x14ac:dyDescent="0.3">
      <c r="B15" s="16"/>
      <c r="C15" s="6"/>
      <c r="D15" s="6"/>
      <c r="E15" s="11"/>
    </row>
    <row r="16" spans="2:11" ht="13" customHeight="1" x14ac:dyDescent="0.3">
      <c r="B16" s="15" t="s">
        <v>14</v>
      </c>
      <c r="C16" s="14">
        <f>SUM(C7:C12)</f>
        <v>521</v>
      </c>
      <c r="D16" s="19">
        <f>E16/C16</f>
        <v>0.84799999999999998</v>
      </c>
      <c r="E16" s="18">
        <f>SUM(E7:E12)</f>
        <v>441.80799999999999</v>
      </c>
    </row>
    <row r="17" spans="2:5" ht="13" customHeight="1" x14ac:dyDescent="0.3">
      <c r="B17" s="16"/>
      <c r="E17" s="12"/>
    </row>
    <row r="18" spans="2:5" ht="13" customHeight="1" x14ac:dyDescent="0.3">
      <c r="B18" s="15" t="s">
        <v>15</v>
      </c>
      <c r="C18" s="18">
        <f>C16</f>
        <v>521</v>
      </c>
      <c r="D18" s="19">
        <f>D16</f>
        <v>0.84799999999999998</v>
      </c>
      <c r="E18" s="20">
        <f>C18*D18</f>
        <v>441.80799999999999</v>
      </c>
    </row>
    <row r="19" spans="2:5" ht="13" customHeight="1" x14ac:dyDescent="0.3">
      <c r="B19" s="15" t="s">
        <v>16</v>
      </c>
      <c r="C19" s="18">
        <f>C16-C12</f>
        <v>521</v>
      </c>
      <c r="D19" s="19">
        <f>(E16-E12)/(C16-C12)</f>
        <v>0.84799999999999998</v>
      </c>
      <c r="E19" s="20">
        <f t="shared" ref="E19" si="1">C19*D19</f>
        <v>441.80799999999999</v>
      </c>
    </row>
    <row r="20" spans="2:5" ht="13" customHeight="1" x14ac:dyDescent="0.3">
      <c r="B20" s="16"/>
      <c r="C20" s="11"/>
      <c r="D20" s="10"/>
      <c r="E20" s="6"/>
    </row>
    <row r="21" spans="2:5" ht="29.5" customHeight="1" x14ac:dyDescent="0.3">
      <c r="B21" s="25" t="str">
        <f>IF(C16&lt;B4,"Centrage OK","ATTENTION : Centrage NOK")</f>
        <v>Centrage OK</v>
      </c>
      <c r="C21" s="25"/>
      <c r="D21" s="25"/>
      <c r="E21" s="25"/>
    </row>
    <row r="22" spans="2:5" ht="13" customHeight="1" x14ac:dyDescent="0.3"/>
    <row r="23" spans="2:5" ht="13" customHeight="1" x14ac:dyDescent="0.3"/>
    <row r="24" spans="2:5" ht="13" customHeight="1" x14ac:dyDescent="0.3"/>
    <row r="25" spans="2:5" ht="13" customHeight="1" x14ac:dyDescent="0.3"/>
    <row r="26" spans="2:5" ht="13" customHeight="1" x14ac:dyDescent="0.3"/>
    <row r="27" spans="2:5" ht="13" customHeight="1" x14ac:dyDescent="0.3"/>
    <row r="28" spans="2:5" ht="13" customHeight="1" x14ac:dyDescent="0.3"/>
    <row r="29" spans="2:5" ht="13" customHeight="1" x14ac:dyDescent="0.3"/>
    <row r="30" spans="2:5" ht="13" customHeight="1" x14ac:dyDescent="0.3"/>
    <row r="31" spans="2:5" ht="13" customHeight="1" x14ac:dyDescent="0.3"/>
    <row r="32" spans="2:5" ht="13" customHeight="1" x14ac:dyDescent="0.3"/>
    <row r="33" ht="13" customHeight="1" x14ac:dyDescent="0.3"/>
    <row r="34" ht="13" customHeight="1" x14ac:dyDescent="0.3"/>
    <row r="35" ht="13" customHeight="1" x14ac:dyDescent="0.3"/>
    <row r="36" ht="13" customHeight="1" x14ac:dyDescent="0.3"/>
    <row r="70" spans="2:4" x14ac:dyDescent="0.3">
      <c r="C70" s="1" t="s">
        <v>17</v>
      </c>
    </row>
    <row r="71" spans="2:4" x14ac:dyDescent="0.3">
      <c r="C71" s="2" t="s">
        <v>18</v>
      </c>
      <c r="D71" s="2" t="s">
        <v>19</v>
      </c>
    </row>
    <row r="72" spans="2:4" x14ac:dyDescent="0.3">
      <c r="B72" s="4" t="s">
        <v>20</v>
      </c>
      <c r="C72" s="3">
        <v>0.8</v>
      </c>
      <c r="D72" s="5">
        <v>521</v>
      </c>
    </row>
    <row r="73" spans="2:4" x14ac:dyDescent="0.3">
      <c r="B73" s="4" t="s">
        <v>20</v>
      </c>
      <c r="C73" s="3">
        <v>0.8</v>
      </c>
      <c r="D73" s="5">
        <v>581</v>
      </c>
    </row>
    <row r="74" spans="2:4" x14ac:dyDescent="0.3">
      <c r="B74" s="4" t="s">
        <v>20</v>
      </c>
      <c r="C74" s="3">
        <v>0.83499999999999996</v>
      </c>
      <c r="D74" s="5">
        <v>726</v>
      </c>
    </row>
    <row r="75" spans="2:4" x14ac:dyDescent="0.3">
      <c r="B75" s="4" t="s">
        <v>20</v>
      </c>
      <c r="C75" s="3">
        <v>0.95199999999999996</v>
      </c>
      <c r="D75" s="5">
        <v>726</v>
      </c>
    </row>
    <row r="76" spans="2:4" x14ac:dyDescent="0.3">
      <c r="B76" s="4" t="s">
        <v>21</v>
      </c>
      <c r="C76" s="3"/>
      <c r="D76" s="5">
        <v>726</v>
      </c>
    </row>
    <row r="77" spans="2:4" x14ac:dyDescent="0.3">
      <c r="B77" s="4" t="s">
        <v>21</v>
      </c>
      <c r="C77" s="3"/>
      <c r="D77" s="5">
        <v>521</v>
      </c>
    </row>
    <row r="78" spans="2:4" x14ac:dyDescent="0.3">
      <c r="B78" s="6" t="s">
        <v>22</v>
      </c>
      <c r="C78" s="3">
        <v>0.95199999999999996</v>
      </c>
      <c r="D78" s="5">
        <v>521</v>
      </c>
    </row>
    <row r="79" spans="2:4" x14ac:dyDescent="0.3">
      <c r="B79" s="6" t="s">
        <v>22</v>
      </c>
      <c r="C79" s="7">
        <v>0.95199999999999996</v>
      </c>
      <c r="D79" s="8">
        <v>726</v>
      </c>
    </row>
    <row r="80" spans="2:4" x14ac:dyDescent="0.3">
      <c r="B80" s="6" t="s">
        <v>23</v>
      </c>
      <c r="C80" s="3">
        <f>$D$16</f>
        <v>0.84799999999999998</v>
      </c>
      <c r="D80" s="5">
        <f>$C$16</f>
        <v>521</v>
      </c>
    </row>
    <row r="81" spans="2:4" x14ac:dyDescent="0.3">
      <c r="B81" s="6" t="s">
        <v>24</v>
      </c>
      <c r="C81" s="3">
        <f>($E$16-$E$12)/($C$16-$C$12)</f>
        <v>0.84799999999999998</v>
      </c>
      <c r="D81" s="5">
        <f>$C$19</f>
        <v>521</v>
      </c>
    </row>
    <row r="83" spans="2:4" x14ac:dyDescent="0.3">
      <c r="B83" s="1" t="s">
        <v>25</v>
      </c>
    </row>
  </sheetData>
  <sheetProtection sheet="1" objects="1" scenarios="1" selectLockedCells="1"/>
  <mergeCells count="3">
    <mergeCell ref="B1:E1"/>
    <mergeCell ref="B2:E2"/>
    <mergeCell ref="B21:E21"/>
  </mergeCells>
  <conditionalFormatting sqref="B21:E21">
    <cfRule type="containsText" dxfId="4" priority="1" operator="containsText" text="Centrage ok">
      <formula>NOT(ISERROR(SEARCH("Centrage ok",B21)))</formula>
    </cfRule>
    <cfRule type="containsText" dxfId="3" priority="2" operator="containsText" text="ATTENTION">
      <formula>NOT(ISERROR(SEARCH("ATTENTION",B21)))</formula>
    </cfRule>
    <cfRule type="cellIs" dxfId="2" priority="3" operator="lessThan">
      <formula>$B$21</formula>
    </cfRule>
  </conditionalFormatting>
  <conditionalFormatting sqref="C16">
    <cfRule type="cellIs" dxfId="1" priority="4" stopIfTrue="1" operator="lessThan">
      <formula>$B$4</formula>
    </cfRule>
    <cfRule type="cellIs" dxfId="0" priority="5" stopIfTrue="1" operator="greaterThan">
      <formula>$B$4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C150</vt:lpstr>
      <vt:lpstr>'C150'!Zone_d_impression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canicave</dc:creator>
  <cp:keywords/>
  <dc:description/>
  <cp:lastModifiedBy>Guillaume Metayer</cp:lastModifiedBy>
  <cp:revision/>
  <cp:lastPrinted>2024-11-24T18:33:11Z</cp:lastPrinted>
  <dcterms:created xsi:type="dcterms:W3CDTF">2004-05-14T13:49:08Z</dcterms:created>
  <dcterms:modified xsi:type="dcterms:W3CDTF">2024-11-25T16:21:52Z</dcterms:modified>
  <cp:category/>
  <cp:contentStatus/>
</cp:coreProperties>
</file>